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S:\$SHARED FILES\APOT Data\"/>
    </mc:Choice>
  </mc:AlternateContent>
  <xr:revisionPtr revIDLastSave="0" documentId="8_{0E1D4C94-2CA2-452C-9051-7EBAD0EDEDF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APOT1" sheetId="4" r:id="rId1"/>
    <sheet name="APOT -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0" i="2" l="1"/>
  <c r="W19" i="2"/>
  <c r="W18" i="2"/>
  <c r="W17" i="2"/>
  <c r="W16" i="2"/>
  <c r="W15" i="2"/>
  <c r="W14" i="2"/>
  <c r="L20" i="2"/>
  <c r="L19" i="2"/>
  <c r="L18" i="2"/>
  <c r="L17" i="2"/>
  <c r="L16" i="2"/>
  <c r="L15" i="2"/>
  <c r="L14" i="2"/>
  <c r="J20" i="2"/>
  <c r="J19" i="2"/>
  <c r="J18" i="2"/>
  <c r="J17" i="2"/>
  <c r="J16" i="2"/>
  <c r="J15" i="2"/>
  <c r="J14" i="2"/>
  <c r="AH20" i="2"/>
  <c r="AH19" i="2"/>
  <c r="AH18" i="2"/>
  <c r="AH17" i="2"/>
  <c r="AH16" i="2"/>
  <c r="AH15" i="2"/>
  <c r="AH14" i="2"/>
  <c r="U20" i="2"/>
  <c r="U19" i="2"/>
  <c r="U18" i="2"/>
  <c r="U17" i="2"/>
  <c r="U15" i="2"/>
  <c r="U14" i="2"/>
  <c r="U16" i="2"/>
  <c r="F28" i="4"/>
  <c r="Y11" i="2"/>
  <c r="N11" i="2"/>
  <c r="C11" i="2"/>
  <c r="F12" i="4"/>
  <c r="D12" i="4"/>
  <c r="B12" i="4"/>
  <c r="B28" i="4" l="1"/>
  <c r="X20" i="2" l="1"/>
  <c r="AD20" i="2" s="1"/>
  <c r="X19" i="2"/>
  <c r="AD19" i="2" s="1"/>
  <c r="X18" i="2"/>
  <c r="AD18" i="2" s="1"/>
  <c r="X17" i="2"/>
  <c r="AD17" i="2" s="1"/>
  <c r="X16" i="2"/>
  <c r="AD16" i="2" s="1"/>
  <c r="X15" i="2"/>
  <c r="AD15" i="2" s="1"/>
  <c r="X14" i="2"/>
  <c r="AD14" i="2" s="1"/>
  <c r="M20" i="2"/>
  <c r="M19" i="2"/>
  <c r="S19" i="2" s="1"/>
  <c r="M18" i="2"/>
  <c r="S18" i="2" s="1"/>
  <c r="M17" i="2"/>
  <c r="S17" i="2" s="1"/>
  <c r="M16" i="2"/>
  <c r="S16" i="2" s="1"/>
  <c r="M15" i="2"/>
  <c r="S15" i="2" s="1"/>
  <c r="M14" i="2"/>
  <c r="S14" i="2" s="1"/>
  <c r="B20" i="2"/>
  <c r="B19" i="2"/>
  <c r="B18" i="2"/>
  <c r="B17" i="2"/>
  <c r="B16" i="2"/>
  <c r="B15" i="2"/>
  <c r="B14" i="2"/>
  <c r="Q20" i="2" l="1"/>
  <c r="S20" i="2"/>
  <c r="D20" i="2"/>
  <c r="H20" i="2"/>
  <c r="F19" i="2"/>
  <c r="H19" i="2"/>
  <c r="F18" i="2"/>
  <c r="H18" i="2"/>
  <c r="F17" i="2"/>
  <c r="H17" i="2"/>
  <c r="F16" i="2"/>
  <c r="H16" i="2"/>
  <c r="F15" i="2"/>
  <c r="H15" i="2"/>
  <c r="F14" i="2"/>
  <c r="H14" i="2"/>
  <c r="O19" i="2"/>
  <c r="Q19" i="2"/>
  <c r="O18" i="2"/>
  <c r="Q18" i="2"/>
  <c r="Q17" i="2"/>
  <c r="O17" i="2"/>
  <c r="Q16" i="2"/>
  <c r="O16" i="2"/>
  <c r="Q15" i="2"/>
  <c r="O15" i="2"/>
  <c r="O14" i="2"/>
  <c r="Q14" i="2"/>
  <c r="F20" i="2"/>
  <c r="O20" i="2"/>
  <c r="D19" i="2"/>
  <c r="D18" i="2"/>
  <c r="D17" i="2"/>
  <c r="D16" i="2"/>
  <c r="D15" i="2"/>
  <c r="Z20" i="2"/>
  <c r="Z19" i="2"/>
  <c r="Z18" i="2"/>
  <c r="Z17" i="2"/>
  <c r="Z16" i="2"/>
  <c r="Z15" i="2"/>
  <c r="Z14" i="2"/>
  <c r="AB20" i="2"/>
  <c r="AB19" i="2"/>
  <c r="AB18" i="2"/>
  <c r="AB17" i="2"/>
  <c r="AB16" i="2"/>
  <c r="AB15" i="2"/>
  <c r="AB14" i="2"/>
  <c r="D14" i="2" l="1"/>
  <c r="D28" i="4" l="1"/>
</calcChain>
</file>

<file path=xl/sharedStrings.xml><?xml version="1.0" encoding="utf-8"?>
<sst xmlns="http://schemas.openxmlformats.org/spreadsheetml/2006/main" count="99" uniqueCount="48">
  <si>
    <t>Hospital</t>
  </si>
  <si>
    <t>APOT - 2</t>
  </si>
  <si>
    <t xml:space="preserve">Hospital </t>
  </si>
  <si>
    <t>Directions:</t>
  </si>
  <si>
    <t>LEMSA:</t>
  </si>
  <si>
    <t xml:space="preserve">APOT - 1 </t>
  </si>
  <si>
    <t>APOT Standard:</t>
  </si>
  <si>
    <t>(Enter the APOT Standard implemented by the LEMSA)</t>
  </si>
  <si>
    <t>Transports</t>
  </si>
  <si>
    <t>90th Percentile APOT Time</t>
  </si>
  <si>
    <t>EMS System Total (Aggregate)</t>
  </si>
  <si>
    <t>transp</t>
  </si>
  <si>
    <t>%</t>
  </si>
  <si>
    <t>Enter the number (transport numertor) and percentage of patients transported by EMS personnel that experience a transfer of care within 20 minutes of arrival at the Hospital Emergency Department</t>
  </si>
  <si>
    <t>Enter the number (transport numertor) and percentage of patients transported by EMS personnel that experience a transfer of care between 61-120 minutes after arrival at the Hospital Emergency Department</t>
  </si>
  <si>
    <t>Enter the number (transport numertor) and percentage of patients transported by EMS personnel that experience a transfer of care between 21-60 minutes of arrival at the Hospital Emergency Department</t>
  </si>
  <si>
    <t>Enter the number (transport numertor) and percentage of patients transported by EMS personnel that experience a transfer of care between 121-180 minutes after arrival at the Hospital Emergency Department</t>
  </si>
  <si>
    <t>Enter the number (transport numertor) and percentage of patients transported by EMS personnel that experience a transfer of care more than 180 minutes after arrival at the Hospital Emergency Department</t>
  </si>
  <si>
    <t>Directions: List all LEMSA authorized 9-1-1 emergency ambulance receiving hospitals adding additional rows as needed, then for the indicated month; Utilizing the same denominator from APOT 1 (total 9-1-1 emergency ambuilance transports)</t>
  </si>
  <si>
    <t xml:space="preserve">List all LEMSA authorized 9-1-1 emergency ambulance receiving Hospitals (add rows as needed). Enter the total 9-1-1 emergency ambuilance transports (transport denominator) to the hospital and the 90th percentile patient offload time for that hospital in minutes and seconds (00:00), or you may round to the nearest minute. Enter EMS system aggregate totals at the bottom of each month. </t>
  </si>
  <si>
    <t>Jerold Phelps Community Hospital</t>
  </si>
  <si>
    <t>Mad River Community Hospital</t>
  </si>
  <si>
    <t>Redwood Memorial Hospital</t>
  </si>
  <si>
    <t>Saint Joseph Hospital, Eureka</t>
  </si>
  <si>
    <t>Sutter Lakeside Hospital</t>
  </si>
  <si>
    <t>Adventist Health, Clearlake</t>
  </si>
  <si>
    <t>North Coast EMS</t>
  </si>
  <si>
    <t>Total Transp</t>
  </si>
  <si>
    <t>Sutter Coastal Hospital</t>
  </si>
  <si>
    <t>Reporting Months:</t>
  </si>
  <si>
    <t>July</t>
  </si>
  <si>
    <t>August</t>
  </si>
  <si>
    <t>September</t>
  </si>
  <si>
    <t>05:57</t>
  </si>
  <si>
    <t>06:15</t>
  </si>
  <si>
    <t>06:03</t>
  </si>
  <si>
    <t>10:56</t>
  </si>
  <si>
    <t>12:21</t>
  </si>
  <si>
    <t>10:40</t>
  </si>
  <si>
    <t>5:00</t>
  </si>
  <si>
    <t>2:00</t>
  </si>
  <si>
    <t>8:00</t>
  </si>
  <si>
    <t>3:00</t>
  </si>
  <si>
    <t>4:00</t>
  </si>
  <si>
    <t>7:56</t>
  </si>
  <si>
    <t>7:27</t>
  </si>
  <si>
    <t>7:00</t>
  </si>
  <si>
    <t xml:space="preserve">Ambulance Patient Offload Delay - 1st Quarter 2021 Reporting Matrix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</si>
</sst>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NumberFormat="1" applyFont="1" applyAlignment="1">
      <alignment wrapText="1" readingOrder="1"/>
    </xf>
    <xf numFmtId="0" fontId="0" fillId="0" borderId="0" xfId="0" applyFont="1" applyAlignment="1">
      <alignment wrapText="1"/>
    </xf>
    <xf numFmtId="0" fontId="0" fillId="0" borderId="5" xfId="0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7" xfId="0" applyBorder="1"/>
    <xf numFmtId="0" fontId="1" fillId="0" borderId="1" xfId="0" applyFont="1" applyBorder="1" applyAlignment="1">
      <alignment horizontal="center"/>
    </xf>
    <xf numFmtId="45" fontId="0" fillId="0" borderId="6" xfId="0" applyNumberFormat="1" applyBorder="1"/>
    <xf numFmtId="45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/>
    <xf numFmtId="0" fontId="6" fillId="0" borderId="6" xfId="0" applyFont="1" applyBorder="1"/>
    <xf numFmtId="9" fontId="6" fillId="0" borderId="0" xfId="0" applyNumberFormat="1" applyFont="1" applyBorder="1"/>
    <xf numFmtId="9" fontId="6" fillId="0" borderId="6" xfId="0" applyNumberFormat="1" applyFont="1" applyBorder="1"/>
    <xf numFmtId="9" fontId="6" fillId="0" borderId="2" xfId="0" applyNumberFormat="1" applyFont="1" applyBorder="1"/>
    <xf numFmtId="0" fontId="6" fillId="0" borderId="7" xfId="0" applyFont="1" applyBorder="1"/>
    <xf numFmtId="9" fontId="6" fillId="0" borderId="4" xfId="0" applyNumberFormat="1" applyFont="1" applyBorder="1"/>
    <xf numFmtId="9" fontId="6" fillId="0" borderId="7" xfId="0" applyNumberFormat="1" applyFont="1" applyBorder="1"/>
    <xf numFmtId="9" fontId="6" fillId="0" borderId="3" xfId="0" applyNumberFormat="1" applyFont="1" applyBorder="1"/>
    <xf numFmtId="0" fontId="6" fillId="0" borderId="0" xfId="0" applyFont="1" applyBorder="1"/>
    <xf numFmtId="0" fontId="10" fillId="0" borderId="6" xfId="0" applyFont="1" applyBorder="1" applyAlignment="1">
      <alignment vertical="top" wrapText="1"/>
    </xf>
    <xf numFmtId="0" fontId="6" fillId="0" borderId="0" xfId="0" applyFont="1" applyAlignment="1"/>
    <xf numFmtId="0" fontId="3" fillId="0" borderId="4" xfId="0" applyFont="1" applyBorder="1" applyAlignment="1">
      <alignment horizontal="center" wrapText="1"/>
    </xf>
    <xf numFmtId="45" fontId="0" fillId="0" borderId="0" xfId="0" applyNumberFormat="1" applyBorder="1"/>
    <xf numFmtId="45" fontId="0" fillId="0" borderId="4" xfId="0" applyNumberFormat="1" applyBorder="1"/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0" fillId="0" borderId="13" xfId="0" applyNumberFormat="1" applyBorder="1"/>
    <xf numFmtId="0" fontId="0" fillId="0" borderId="6" xfId="0" applyFont="1" applyBorder="1"/>
    <xf numFmtId="2" fontId="6" fillId="0" borderId="0" xfId="0" applyNumberFormat="1" applyFont="1" applyBorder="1"/>
    <xf numFmtId="1" fontId="6" fillId="0" borderId="0" xfId="0" applyNumberFormat="1" applyFont="1" applyBorder="1"/>
    <xf numFmtId="10" fontId="6" fillId="0" borderId="6" xfId="0" applyNumberFormat="1" applyFont="1" applyBorder="1"/>
    <xf numFmtId="3" fontId="0" fillId="0" borderId="16" xfId="0" applyNumberFormat="1" applyBorder="1" applyAlignment="1"/>
    <xf numFmtId="3" fontId="0" fillId="0" borderId="16" xfId="0" applyNumberFormat="1" applyFont="1" applyBorder="1" applyAlignment="1"/>
    <xf numFmtId="3" fontId="0" fillId="0" borderId="16" xfId="0" applyNumberFormat="1" applyBorder="1"/>
    <xf numFmtId="0" fontId="6" fillId="0" borderId="16" xfId="0" applyFont="1" applyBorder="1"/>
    <xf numFmtId="0" fontId="6" fillId="0" borderId="15" xfId="0" applyFont="1" applyBorder="1"/>
    <xf numFmtId="49" fontId="0" fillId="0" borderId="6" xfId="0" applyNumberForma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3" fontId="0" fillId="0" borderId="17" xfId="0" applyNumberFormat="1" applyBorder="1" applyAlignment="1"/>
    <xf numFmtId="3" fontId="0" fillId="0" borderId="19" xfId="0" applyNumberFormat="1" applyFont="1" applyBorder="1" applyAlignment="1"/>
    <xf numFmtId="3" fontId="0" fillId="0" borderId="19" xfId="0" applyNumberFormat="1" applyBorder="1"/>
    <xf numFmtId="1" fontId="6" fillId="0" borderId="4" xfId="0" applyNumberFormat="1" applyFont="1" applyBorder="1"/>
    <xf numFmtId="164" fontId="6" fillId="0" borderId="6" xfId="0" applyNumberFormat="1" applyFont="1" applyBorder="1"/>
    <xf numFmtId="1" fontId="6" fillId="0" borderId="6" xfId="0" applyNumberFormat="1" applyFont="1" applyBorder="1"/>
    <xf numFmtId="3" fontId="6" fillId="0" borderId="16" xfId="0" applyNumberFormat="1" applyFont="1" applyBorder="1"/>
    <xf numFmtId="1" fontId="6" fillId="0" borderId="0" xfId="0" applyNumberFormat="1" applyFont="1" applyBorder="1" applyProtection="1">
      <protection locked="0"/>
    </xf>
    <xf numFmtId="3" fontId="0" fillId="0" borderId="8" xfId="0" applyNumberFormat="1" applyBorder="1" applyAlignment="1" applyProtection="1">
      <protection locked="0"/>
    </xf>
    <xf numFmtId="3" fontId="0" fillId="0" borderId="8" xfId="0" applyNumberFormat="1" applyFont="1" applyBorder="1" applyAlignment="1" applyProtection="1">
      <protection locked="0"/>
    </xf>
    <xf numFmtId="3" fontId="0" fillId="0" borderId="8" xfId="0" applyNumberFormat="1" applyBorder="1" applyProtection="1"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right"/>
    </xf>
    <xf numFmtId="0" fontId="4" fillId="3" borderId="1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6" fillId="0" borderId="0" xfId="0" applyFont="1" applyProtection="1"/>
    <xf numFmtId="0" fontId="4" fillId="0" borderId="4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0" fillId="0" borderId="26" xfId="0" applyBorder="1"/>
    <xf numFmtId="3" fontId="0" fillId="0" borderId="23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3" fontId="0" fillId="0" borderId="24" xfId="0" applyNumberFormat="1" applyBorder="1" applyAlignment="1" applyProtection="1">
      <protection locked="0"/>
    </xf>
    <xf numFmtId="3" fontId="0" fillId="0" borderId="23" xfId="0" applyNumberFormat="1" applyFont="1" applyBorder="1" applyAlignment="1" applyProtection="1">
      <protection locked="0"/>
    </xf>
    <xf numFmtId="3" fontId="0" fillId="0" borderId="24" xfId="0" applyNumberFormat="1" applyFont="1" applyBorder="1" applyAlignment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23" xfId="0" applyNumberFormat="1" applyBorder="1"/>
    <xf numFmtId="49" fontId="0" fillId="0" borderId="24" xfId="0" applyNumberFormat="1" applyBorder="1" applyAlignment="1">
      <alignment horizontal="right"/>
    </xf>
    <xf numFmtId="3" fontId="0" fillId="0" borderId="24" xfId="0" applyNumberFormat="1" applyBorder="1"/>
    <xf numFmtId="49" fontId="0" fillId="0" borderId="24" xfId="0" applyNumberFormat="1" applyBorder="1"/>
    <xf numFmtId="3" fontId="0" fillId="0" borderId="27" xfId="0" applyNumberFormat="1" applyBorder="1"/>
    <xf numFmtId="0" fontId="12" fillId="2" borderId="1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0" fillId="0" borderId="6" xfId="0" applyNumberFormat="1" applyBorder="1" applyAlignment="1"/>
    <xf numFmtId="3" fontId="0" fillId="0" borderId="6" xfId="0" applyNumberFormat="1" applyFont="1" applyBorder="1" applyAlignment="1"/>
    <xf numFmtId="3" fontId="0" fillId="0" borderId="6" xfId="0" applyNumberFormat="1" applyBorder="1"/>
    <xf numFmtId="10" fontId="6" fillId="0" borderId="28" xfId="0" applyNumberFormat="1" applyFont="1" applyBorder="1"/>
    <xf numFmtId="10" fontId="6" fillId="0" borderId="2" xfId="0" applyNumberFormat="1" applyFont="1" applyBorder="1"/>
    <xf numFmtId="0" fontId="4" fillId="0" borderId="29" xfId="0" applyFont="1" applyBorder="1" applyAlignment="1" applyProtection="1">
      <alignment horizontal="center"/>
    </xf>
    <xf numFmtId="164" fontId="6" fillId="0" borderId="2" xfId="0" applyNumberFormat="1" applyFont="1" applyBorder="1"/>
    <xf numFmtId="0" fontId="3" fillId="6" borderId="24" xfId="0" applyFont="1" applyFill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14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4" fillId="4" borderId="12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5" fillId="0" borderId="0" xfId="0" applyFont="1" applyAlignment="1"/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3" fillId="2" borderId="11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workbookViewId="0">
      <selection sqref="A1:G1"/>
    </sheetView>
  </sheetViews>
  <sheetFormatPr defaultRowHeight="15" x14ac:dyDescent="0.25"/>
  <cols>
    <col min="1" max="1" width="37.28515625" customWidth="1"/>
    <col min="2" max="2" width="12.7109375" customWidth="1"/>
    <col min="3" max="3" width="14.5703125" customWidth="1"/>
    <col min="4" max="4" width="12.28515625" customWidth="1"/>
    <col min="5" max="5" width="14.7109375" customWidth="1"/>
    <col min="6" max="6" width="12.5703125" customWidth="1"/>
    <col min="7" max="7" width="15" customWidth="1"/>
    <col min="8" max="8" width="12.140625" customWidth="1"/>
    <col min="9" max="9" width="12.28515625" customWidth="1"/>
    <col min="10" max="11" width="13" customWidth="1"/>
    <col min="12" max="13" width="12.28515625" customWidth="1"/>
  </cols>
  <sheetData>
    <row r="1" spans="1:21" x14ac:dyDescent="0.25">
      <c r="A1" s="112" t="s">
        <v>47</v>
      </c>
      <c r="B1" s="112"/>
      <c r="C1" s="112"/>
      <c r="D1" s="112"/>
      <c r="E1" s="112"/>
      <c r="F1" s="112"/>
      <c r="G1" s="112"/>
    </row>
    <row r="2" spans="1:21" x14ac:dyDescent="0.25">
      <c r="A2" s="5" t="s">
        <v>5</v>
      </c>
    </row>
    <row r="3" spans="1:21" x14ac:dyDescent="0.25">
      <c r="A3" s="4"/>
    </row>
    <row r="4" spans="1:21" ht="18.75" x14ac:dyDescent="0.3">
      <c r="A4" s="6" t="s">
        <v>4</v>
      </c>
      <c r="B4" s="117" t="s">
        <v>26</v>
      </c>
      <c r="C4" s="117"/>
      <c r="D4" s="117"/>
      <c r="E4" s="117"/>
      <c r="F4" s="117"/>
      <c r="G4" s="117"/>
    </row>
    <row r="5" spans="1:21" x14ac:dyDescent="0.25">
      <c r="A5" s="6" t="s">
        <v>6</v>
      </c>
      <c r="B5" s="118" t="s">
        <v>7</v>
      </c>
      <c r="C5" s="118"/>
      <c r="D5" s="118"/>
      <c r="E5" s="118"/>
      <c r="F5" s="118"/>
      <c r="G5" s="118"/>
    </row>
    <row r="6" spans="1:21" x14ac:dyDescent="0.25">
      <c r="A6" s="7"/>
    </row>
    <row r="7" spans="1:21" x14ac:dyDescent="0.25">
      <c r="A7" s="6" t="s">
        <v>3</v>
      </c>
      <c r="B7" s="113" t="s">
        <v>19</v>
      </c>
      <c r="C7" s="114"/>
      <c r="D7" s="114"/>
      <c r="E7" s="114"/>
      <c r="F7" s="114"/>
      <c r="G7" s="114"/>
      <c r="H7" s="114"/>
      <c r="I7" s="114"/>
      <c r="J7" s="9"/>
      <c r="K7" s="8"/>
      <c r="L7" s="8"/>
      <c r="M7" s="8"/>
      <c r="N7" s="8"/>
      <c r="O7" s="8"/>
      <c r="P7" s="1"/>
      <c r="Q7" s="1"/>
      <c r="R7" s="1"/>
      <c r="S7" s="1"/>
      <c r="T7" s="1"/>
    </row>
    <row r="8" spans="1:21" x14ac:dyDescent="0.25">
      <c r="A8" s="3"/>
      <c r="B8" s="114"/>
      <c r="C8" s="114"/>
      <c r="D8" s="114"/>
      <c r="E8" s="114"/>
      <c r="F8" s="114"/>
      <c r="G8" s="114"/>
      <c r="H8" s="114"/>
      <c r="I8" s="114"/>
      <c r="J8" s="10"/>
      <c r="K8" s="8"/>
      <c r="L8" s="8"/>
      <c r="M8" s="8"/>
      <c r="N8" s="8"/>
      <c r="O8" s="8"/>
      <c r="P8" s="1"/>
      <c r="Q8" s="1"/>
    </row>
    <row r="9" spans="1:21" x14ac:dyDescent="0.25">
      <c r="B9" s="114"/>
      <c r="C9" s="114"/>
      <c r="D9" s="114"/>
      <c r="E9" s="114"/>
      <c r="F9" s="114"/>
      <c r="G9" s="114"/>
      <c r="H9" s="114"/>
      <c r="I9" s="114"/>
      <c r="J9" s="10"/>
    </row>
    <row r="10" spans="1:21" x14ac:dyDescent="0.25">
      <c r="B10" s="114"/>
      <c r="C10" s="114"/>
      <c r="D10" s="114"/>
      <c r="E10" s="114"/>
      <c r="F10" s="114"/>
      <c r="G10" s="114"/>
      <c r="H10" s="114"/>
      <c r="I10" s="114"/>
      <c r="J10" s="10"/>
    </row>
    <row r="11" spans="1:21" x14ac:dyDescent="0.25">
      <c r="H11" s="81"/>
      <c r="I11" s="81"/>
      <c r="J11" s="81"/>
      <c r="K11" s="81"/>
      <c r="L11" s="81"/>
      <c r="M11" s="81"/>
      <c r="N11" s="81"/>
    </row>
    <row r="12" spans="1:21" x14ac:dyDescent="0.25">
      <c r="A12" s="115" t="s">
        <v>0</v>
      </c>
      <c r="B12" s="119" t="str">
        <f>B30</f>
        <v>July</v>
      </c>
      <c r="C12" s="119"/>
      <c r="D12" s="119" t="str">
        <f>C30</f>
        <v>August</v>
      </c>
      <c r="E12" s="119"/>
      <c r="F12" s="119" t="str">
        <f>D30</f>
        <v>September</v>
      </c>
      <c r="G12" s="119"/>
      <c r="H12" s="120"/>
      <c r="I12" s="111"/>
      <c r="J12" s="111"/>
      <c r="K12" s="111"/>
      <c r="L12" s="111"/>
      <c r="M12" s="111"/>
      <c r="N12" s="84"/>
      <c r="O12" s="85"/>
      <c r="P12" s="81"/>
      <c r="Q12" s="81"/>
      <c r="R12" s="81"/>
      <c r="S12" s="81"/>
      <c r="T12" s="81"/>
      <c r="U12" s="81"/>
    </row>
    <row r="13" spans="1:21" ht="48.75" customHeight="1" x14ac:dyDescent="0.25">
      <c r="A13" s="116"/>
      <c r="B13" s="13" t="s">
        <v>8</v>
      </c>
      <c r="C13" s="14" t="s">
        <v>9</v>
      </c>
      <c r="D13" s="13" t="s">
        <v>8</v>
      </c>
      <c r="E13" s="39" t="s">
        <v>9</v>
      </c>
      <c r="F13" s="42" t="s">
        <v>8</v>
      </c>
      <c r="G13" s="43" t="s">
        <v>9</v>
      </c>
      <c r="H13" s="86"/>
      <c r="I13" s="87"/>
      <c r="J13" s="88"/>
      <c r="K13" s="87"/>
      <c r="L13" s="88"/>
      <c r="M13" s="87"/>
      <c r="N13" s="84"/>
      <c r="O13" s="89"/>
      <c r="P13" s="82"/>
      <c r="Q13" s="82"/>
      <c r="R13" s="82"/>
      <c r="S13" s="82"/>
      <c r="T13" s="82"/>
      <c r="U13" s="82"/>
    </row>
    <row r="14" spans="1:21" x14ac:dyDescent="0.25">
      <c r="A14" s="11" t="s">
        <v>25</v>
      </c>
      <c r="B14" s="65">
        <v>285</v>
      </c>
      <c r="C14" s="68" t="s">
        <v>36</v>
      </c>
      <c r="D14" s="65">
        <v>275</v>
      </c>
      <c r="E14" s="70" t="s">
        <v>37</v>
      </c>
      <c r="F14" s="65">
        <v>275</v>
      </c>
      <c r="G14" s="68" t="s">
        <v>38</v>
      </c>
      <c r="H14" s="90"/>
      <c r="I14" s="91"/>
      <c r="J14" s="92"/>
      <c r="K14" s="91"/>
      <c r="L14" s="92"/>
      <c r="M14" s="91"/>
      <c r="N14" s="84"/>
      <c r="O14" s="89"/>
      <c r="P14" s="82"/>
      <c r="Q14" s="82"/>
      <c r="R14" s="82"/>
      <c r="S14" s="82"/>
      <c r="T14" s="82"/>
      <c r="U14" s="82"/>
    </row>
    <row r="15" spans="1:21" x14ac:dyDescent="0.25">
      <c r="A15" s="11" t="s">
        <v>20</v>
      </c>
      <c r="B15" s="66">
        <v>25</v>
      </c>
      <c r="C15" s="69" t="s">
        <v>39</v>
      </c>
      <c r="D15" s="66">
        <v>22</v>
      </c>
      <c r="E15" s="71" t="s">
        <v>40</v>
      </c>
      <c r="F15" s="66">
        <v>21</v>
      </c>
      <c r="G15" s="68" t="s">
        <v>41</v>
      </c>
      <c r="H15" s="93"/>
      <c r="I15" s="91"/>
      <c r="J15" s="94"/>
      <c r="K15" s="91"/>
      <c r="L15" s="94"/>
      <c r="M15" s="91"/>
      <c r="N15" s="84"/>
      <c r="O15" s="89"/>
      <c r="P15" s="82"/>
      <c r="Q15" s="82"/>
      <c r="R15" s="82"/>
      <c r="S15" s="82"/>
      <c r="T15" s="82"/>
      <c r="U15" s="82"/>
    </row>
    <row r="16" spans="1:21" x14ac:dyDescent="0.25">
      <c r="A16" s="12" t="s">
        <v>21</v>
      </c>
      <c r="B16" s="67">
        <v>210</v>
      </c>
      <c r="C16" s="68" t="s">
        <v>40</v>
      </c>
      <c r="D16" s="67">
        <v>200</v>
      </c>
      <c r="E16" s="70" t="s">
        <v>42</v>
      </c>
      <c r="F16" s="67">
        <v>188</v>
      </c>
      <c r="G16" s="68" t="s">
        <v>40</v>
      </c>
      <c r="H16" s="95"/>
      <c r="I16" s="91"/>
      <c r="J16" s="96"/>
      <c r="K16" s="91"/>
      <c r="L16" s="96"/>
      <c r="M16" s="91"/>
      <c r="N16" s="84"/>
      <c r="O16" s="89"/>
      <c r="P16" s="82"/>
      <c r="Q16" s="82"/>
      <c r="R16" s="82"/>
      <c r="S16" s="82"/>
      <c r="T16" s="82"/>
      <c r="U16" s="82"/>
    </row>
    <row r="17" spans="1:21" x14ac:dyDescent="0.25">
      <c r="A17" s="12" t="s">
        <v>22</v>
      </c>
      <c r="B17" s="67">
        <v>119</v>
      </c>
      <c r="C17" s="68" t="s">
        <v>42</v>
      </c>
      <c r="D17" s="67">
        <v>177</v>
      </c>
      <c r="E17" s="70" t="s">
        <v>42</v>
      </c>
      <c r="F17" s="67">
        <v>113</v>
      </c>
      <c r="G17" s="68" t="s">
        <v>43</v>
      </c>
      <c r="H17" s="95"/>
      <c r="I17" s="91"/>
      <c r="J17" s="96"/>
      <c r="K17" s="91"/>
      <c r="L17" s="96"/>
      <c r="M17" s="91"/>
      <c r="N17" s="84"/>
      <c r="O17" s="89"/>
      <c r="P17" s="82"/>
      <c r="Q17" s="82"/>
      <c r="R17" s="82"/>
      <c r="S17" s="82"/>
      <c r="T17" s="82"/>
      <c r="U17" s="82"/>
    </row>
    <row r="18" spans="1:21" x14ac:dyDescent="0.25">
      <c r="A18" s="12" t="s">
        <v>23</v>
      </c>
      <c r="B18" s="67">
        <v>665</v>
      </c>
      <c r="C18" s="68" t="s">
        <v>43</v>
      </c>
      <c r="D18" s="67">
        <v>637</v>
      </c>
      <c r="E18" s="70" t="s">
        <v>43</v>
      </c>
      <c r="F18" s="67">
        <v>595</v>
      </c>
      <c r="G18" s="68" t="s">
        <v>43</v>
      </c>
      <c r="H18" s="95"/>
      <c r="I18" s="91"/>
      <c r="J18" s="96"/>
      <c r="K18" s="91"/>
      <c r="L18" s="96"/>
      <c r="M18" s="91"/>
      <c r="N18" s="84"/>
      <c r="O18" s="89"/>
      <c r="P18" s="82"/>
      <c r="Q18" s="82"/>
      <c r="R18" s="82"/>
      <c r="S18" s="82"/>
      <c r="T18" s="82"/>
      <c r="U18" s="82"/>
    </row>
    <row r="19" spans="1:21" x14ac:dyDescent="0.25">
      <c r="A19" s="12" t="s">
        <v>28</v>
      </c>
      <c r="B19" s="67">
        <v>127</v>
      </c>
      <c r="C19" s="68" t="s">
        <v>42</v>
      </c>
      <c r="D19" s="67">
        <v>150</v>
      </c>
      <c r="E19" s="70" t="s">
        <v>40</v>
      </c>
      <c r="F19" s="67">
        <v>123</v>
      </c>
      <c r="G19" s="68" t="s">
        <v>40</v>
      </c>
      <c r="H19" s="95"/>
      <c r="I19" s="91"/>
      <c r="J19" s="96"/>
      <c r="K19" s="91"/>
      <c r="L19" s="96"/>
      <c r="M19" s="91"/>
      <c r="N19" s="84"/>
      <c r="O19" s="89"/>
      <c r="P19" s="82"/>
      <c r="Q19" s="82"/>
      <c r="R19" s="82"/>
      <c r="S19" s="82"/>
      <c r="T19" s="82"/>
      <c r="U19" s="82"/>
    </row>
    <row r="20" spans="1:21" x14ac:dyDescent="0.25">
      <c r="A20" s="12" t="s">
        <v>24</v>
      </c>
      <c r="B20" s="67">
        <v>161</v>
      </c>
      <c r="C20" s="68" t="s">
        <v>44</v>
      </c>
      <c r="D20" s="67">
        <v>166</v>
      </c>
      <c r="E20" s="70" t="s">
        <v>45</v>
      </c>
      <c r="F20" s="67">
        <v>140</v>
      </c>
      <c r="G20" s="68" t="s">
        <v>46</v>
      </c>
      <c r="H20" s="95"/>
      <c r="I20" s="91"/>
      <c r="J20" s="96"/>
      <c r="K20" s="91"/>
      <c r="L20" s="96"/>
      <c r="M20" s="91"/>
      <c r="N20" s="84"/>
      <c r="O20" s="89"/>
      <c r="P20" s="82"/>
      <c r="Q20" s="82"/>
      <c r="R20" s="82"/>
      <c r="S20" s="82"/>
      <c r="T20" s="82"/>
      <c r="U20" s="82"/>
    </row>
    <row r="21" spans="1:21" x14ac:dyDescent="0.25">
      <c r="A21" s="12"/>
      <c r="B21" s="19"/>
      <c r="C21" s="17"/>
      <c r="D21" s="19"/>
      <c r="E21" s="40"/>
      <c r="F21" s="19"/>
      <c r="G21" s="54"/>
      <c r="H21" s="97"/>
      <c r="I21" s="98"/>
      <c r="J21" s="99"/>
      <c r="K21" s="98"/>
      <c r="L21" s="99"/>
      <c r="M21" s="98"/>
      <c r="N21" s="84"/>
      <c r="O21" s="89"/>
      <c r="P21" s="82"/>
      <c r="Q21" s="82"/>
      <c r="R21" s="82"/>
      <c r="S21" s="82"/>
      <c r="T21" s="82"/>
      <c r="U21" s="82"/>
    </row>
    <row r="22" spans="1:21" x14ac:dyDescent="0.25">
      <c r="A22" s="37"/>
      <c r="B22" s="19"/>
      <c r="C22" s="17"/>
      <c r="D22" s="19"/>
      <c r="E22" s="40"/>
      <c r="F22" s="19"/>
      <c r="G22" s="54"/>
      <c r="H22" s="97"/>
      <c r="I22" s="98"/>
      <c r="J22" s="99"/>
      <c r="K22" s="98"/>
      <c r="L22" s="99"/>
      <c r="M22" s="100"/>
      <c r="N22" s="84"/>
      <c r="O22" s="89"/>
      <c r="P22" s="82"/>
      <c r="Q22" s="82"/>
      <c r="R22" s="82"/>
      <c r="S22" s="82"/>
      <c r="T22" s="82"/>
      <c r="U22" s="82"/>
    </row>
    <row r="23" spans="1:21" x14ac:dyDescent="0.25">
      <c r="A23" s="37"/>
      <c r="B23" s="19"/>
      <c r="C23" s="17"/>
      <c r="D23" s="19"/>
      <c r="E23" s="40"/>
      <c r="F23" s="19"/>
      <c r="G23" s="54"/>
      <c r="H23" s="97"/>
      <c r="I23" s="98"/>
      <c r="J23" s="99"/>
      <c r="K23" s="98"/>
      <c r="L23" s="99"/>
      <c r="M23" s="100"/>
      <c r="N23" s="84"/>
      <c r="O23" s="89"/>
      <c r="P23" s="82"/>
      <c r="Q23" s="82"/>
      <c r="R23" s="82"/>
      <c r="S23" s="82"/>
      <c r="T23" s="82"/>
      <c r="U23" s="82"/>
    </row>
    <row r="24" spans="1:21" x14ac:dyDescent="0.25">
      <c r="A24" s="37"/>
      <c r="B24" s="19"/>
      <c r="C24" s="17"/>
      <c r="D24" s="19"/>
      <c r="E24" s="40"/>
      <c r="F24" s="19"/>
      <c r="G24" s="54"/>
      <c r="H24" s="97"/>
      <c r="I24" s="98"/>
      <c r="J24" s="99"/>
      <c r="K24" s="98"/>
      <c r="L24" s="99"/>
      <c r="M24" s="100"/>
      <c r="N24" s="84"/>
      <c r="O24" s="89"/>
      <c r="P24" s="82"/>
      <c r="Q24" s="82"/>
      <c r="R24" s="82"/>
      <c r="S24" s="82"/>
      <c r="T24" s="82"/>
      <c r="U24" s="82"/>
    </row>
    <row r="25" spans="1:21" x14ac:dyDescent="0.25">
      <c r="A25" s="12"/>
      <c r="B25" s="19"/>
      <c r="C25" s="17"/>
      <c r="D25" s="19"/>
      <c r="E25" s="40"/>
      <c r="F25" s="19"/>
      <c r="G25" s="54"/>
      <c r="H25" s="97"/>
      <c r="I25" s="98"/>
      <c r="J25" s="99"/>
      <c r="K25" s="98"/>
      <c r="L25" s="99"/>
      <c r="M25" s="100"/>
      <c r="N25" s="84"/>
      <c r="O25" s="89"/>
      <c r="P25" s="82"/>
      <c r="Q25" s="82"/>
      <c r="R25" s="82"/>
      <c r="S25" s="82"/>
      <c r="T25" s="82"/>
      <c r="U25" s="82"/>
    </row>
    <row r="26" spans="1:21" x14ac:dyDescent="0.25">
      <c r="A26" s="15"/>
      <c r="B26" s="20"/>
      <c r="C26" s="18"/>
      <c r="D26" s="20"/>
      <c r="E26" s="41"/>
      <c r="F26" s="20"/>
      <c r="G26" s="55"/>
      <c r="H26" s="97"/>
      <c r="I26" s="98"/>
      <c r="J26" s="99"/>
      <c r="K26" s="98"/>
      <c r="L26" s="99"/>
      <c r="M26" s="100"/>
      <c r="N26" s="84"/>
      <c r="O26" s="89"/>
      <c r="P26" s="82"/>
      <c r="Q26" s="82"/>
      <c r="R26" s="82"/>
      <c r="S26" s="82"/>
      <c r="T26" s="82"/>
      <c r="U26" s="82"/>
    </row>
    <row r="27" spans="1:21" s="2" customFormat="1" x14ac:dyDescent="0.25">
      <c r="B27" s="21"/>
      <c r="D27" s="21"/>
      <c r="F27" s="21"/>
      <c r="G27" s="56"/>
      <c r="H27" s="101"/>
      <c r="I27" s="98"/>
      <c r="J27" s="99"/>
      <c r="K27" s="98"/>
      <c r="L27" s="99"/>
      <c r="M27" s="100"/>
      <c r="N27" s="84"/>
      <c r="O27" s="89"/>
      <c r="P27" s="82"/>
      <c r="Q27" s="82"/>
      <c r="R27" s="82"/>
      <c r="S27" s="82"/>
      <c r="T27" s="82"/>
      <c r="U27" s="82"/>
    </row>
    <row r="28" spans="1:21" s="2" customFormat="1" x14ac:dyDescent="0.25">
      <c r="A28" s="16" t="s">
        <v>10</v>
      </c>
      <c r="B28" s="22">
        <f>SUM(B14:B26)</f>
        <v>1592</v>
      </c>
      <c r="C28" s="72" t="s">
        <v>33</v>
      </c>
      <c r="D28" s="22">
        <f>SUM(D14:D26)</f>
        <v>1627</v>
      </c>
      <c r="E28" s="73" t="s">
        <v>35</v>
      </c>
      <c r="F28" s="22">
        <f>SUM(F14:F20)</f>
        <v>1455</v>
      </c>
      <c r="G28" s="73" t="s">
        <v>34</v>
      </c>
      <c r="H28" s="101"/>
      <c r="I28" s="91"/>
      <c r="J28" s="99"/>
      <c r="K28" s="91"/>
      <c r="L28" s="99"/>
      <c r="M28" s="91"/>
      <c r="N28" s="84"/>
      <c r="O28" s="89"/>
      <c r="P28" s="82"/>
      <c r="Q28" s="82"/>
      <c r="R28" s="82"/>
      <c r="S28" s="82"/>
      <c r="T28" s="82"/>
      <c r="U28" s="82"/>
    </row>
    <row r="29" spans="1:21" s="2" customFormat="1" x14ac:dyDescent="0.25">
      <c r="F29" s="44"/>
      <c r="H29" s="101"/>
      <c r="I29" s="84"/>
      <c r="J29" s="99"/>
      <c r="K29" s="84"/>
      <c r="L29" s="99"/>
      <c r="M29" s="84"/>
      <c r="N29" s="84"/>
      <c r="O29" s="89"/>
      <c r="P29" s="82"/>
      <c r="Q29" s="82"/>
      <c r="R29" s="82"/>
      <c r="S29" s="82"/>
      <c r="T29" s="82"/>
      <c r="U29" s="82"/>
    </row>
    <row r="30" spans="1:21" s="2" customFormat="1" ht="15.75" x14ac:dyDescent="0.25">
      <c r="A30" s="74" t="s">
        <v>29</v>
      </c>
      <c r="B30" s="102" t="s">
        <v>30</v>
      </c>
      <c r="C30" s="102" t="s">
        <v>31</v>
      </c>
      <c r="D30" s="102" t="s">
        <v>32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2" customFormat="1" x14ac:dyDescent="0.25"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2" customFormat="1" x14ac:dyDescent="0.25"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  <row r="33" spans="6:14" s="2" customFormat="1" x14ac:dyDescent="0.25"/>
    <row r="34" spans="6:14" s="2" customFormat="1" x14ac:dyDescent="0.25"/>
    <row r="35" spans="6:14" s="2" customFormat="1" x14ac:dyDescent="0.25"/>
    <row r="36" spans="6:14" s="2" customFormat="1" x14ac:dyDescent="0.25"/>
    <row r="37" spans="6:14" s="2" customFormat="1" x14ac:dyDescent="0.25"/>
    <row r="38" spans="6:14" s="2" customFormat="1" x14ac:dyDescent="0.25"/>
    <row r="39" spans="6:14" s="2" customFormat="1" x14ac:dyDescent="0.25"/>
    <row r="40" spans="6:14" s="2" customFormat="1" x14ac:dyDescent="0.25"/>
    <row r="41" spans="6:14" s="2" customFormat="1" x14ac:dyDescent="0.25">
      <c r="F41"/>
      <c r="G41"/>
      <c r="H41"/>
      <c r="I41"/>
      <c r="J41"/>
      <c r="K41"/>
      <c r="L41"/>
      <c r="M41"/>
      <c r="N41"/>
    </row>
    <row r="42" spans="6:14" s="2" customFormat="1" x14ac:dyDescent="0.25">
      <c r="F42"/>
      <c r="G42"/>
      <c r="H42"/>
      <c r="I42"/>
      <c r="J42"/>
      <c r="K42"/>
      <c r="L42"/>
      <c r="M42"/>
      <c r="N42"/>
    </row>
    <row r="43" spans="6:14" s="2" customFormat="1" x14ac:dyDescent="0.25">
      <c r="F43"/>
      <c r="G43"/>
      <c r="H43"/>
      <c r="I43"/>
      <c r="J43"/>
      <c r="K43"/>
      <c r="L43"/>
      <c r="M43"/>
      <c r="N43"/>
    </row>
    <row r="44" spans="6:14" s="2" customFormat="1" x14ac:dyDescent="0.25">
      <c r="F44"/>
      <c r="G44"/>
      <c r="H44"/>
      <c r="I44"/>
      <c r="J44"/>
      <c r="K44"/>
      <c r="L44"/>
      <c r="M44"/>
      <c r="N44"/>
    </row>
    <row r="45" spans="6:14" s="2" customFormat="1" x14ac:dyDescent="0.25">
      <c r="F45"/>
      <c r="G45"/>
      <c r="H45"/>
      <c r="I45"/>
      <c r="J45"/>
      <c r="K45"/>
      <c r="L45"/>
      <c r="M45"/>
      <c r="N45"/>
    </row>
    <row r="46" spans="6:14" s="2" customFormat="1" x14ac:dyDescent="0.25">
      <c r="F46"/>
      <c r="G46"/>
      <c r="H46"/>
      <c r="I46"/>
      <c r="J46"/>
      <c r="K46"/>
      <c r="L46"/>
      <c r="M46"/>
      <c r="N46"/>
    </row>
    <row r="47" spans="6:14" s="2" customFormat="1" x14ac:dyDescent="0.25">
      <c r="F47"/>
      <c r="G47"/>
      <c r="H47"/>
      <c r="I47"/>
      <c r="J47"/>
      <c r="K47"/>
      <c r="L47"/>
      <c r="M47"/>
      <c r="N47"/>
    </row>
    <row r="48" spans="6:14" s="2" customFormat="1" x14ac:dyDescent="0.25">
      <c r="F48"/>
      <c r="G48"/>
      <c r="H48"/>
      <c r="I48"/>
      <c r="J48"/>
      <c r="K48"/>
      <c r="L48"/>
      <c r="M48"/>
      <c r="N48"/>
    </row>
    <row r="49" spans="6:14" s="2" customFormat="1" x14ac:dyDescent="0.25">
      <c r="F49"/>
      <c r="G49"/>
      <c r="H49"/>
      <c r="I49"/>
      <c r="J49"/>
      <c r="K49"/>
      <c r="L49"/>
      <c r="M49"/>
      <c r="N49"/>
    </row>
    <row r="50" spans="6:14" s="2" customFormat="1" x14ac:dyDescent="0.25">
      <c r="F50"/>
      <c r="G50"/>
      <c r="H50"/>
      <c r="I50"/>
      <c r="J50"/>
      <c r="K50"/>
      <c r="L50"/>
      <c r="M50"/>
      <c r="N50"/>
    </row>
    <row r="51" spans="6:14" s="2" customFormat="1" x14ac:dyDescent="0.25">
      <c r="F51"/>
      <c r="G51"/>
      <c r="H51"/>
      <c r="I51"/>
      <c r="J51"/>
      <c r="K51"/>
      <c r="L51"/>
      <c r="M51"/>
      <c r="N51"/>
    </row>
    <row r="52" spans="6:14" s="2" customFormat="1" x14ac:dyDescent="0.25">
      <c r="F52"/>
      <c r="G52"/>
      <c r="H52"/>
      <c r="I52"/>
      <c r="J52"/>
      <c r="K52"/>
      <c r="L52"/>
      <c r="M52"/>
      <c r="N52"/>
    </row>
    <row r="53" spans="6:14" s="2" customFormat="1" x14ac:dyDescent="0.25">
      <c r="F53"/>
      <c r="G53"/>
      <c r="H53"/>
      <c r="I53"/>
      <c r="J53"/>
      <c r="K53"/>
      <c r="L53"/>
      <c r="M53"/>
      <c r="N53"/>
    </row>
    <row r="54" spans="6:14" s="2" customFormat="1" x14ac:dyDescent="0.25">
      <c r="F54"/>
      <c r="G54"/>
      <c r="H54"/>
      <c r="I54"/>
      <c r="J54"/>
      <c r="K54"/>
      <c r="L54"/>
      <c r="M54"/>
      <c r="N54"/>
    </row>
    <row r="55" spans="6:14" s="2" customFormat="1" x14ac:dyDescent="0.25">
      <c r="F55"/>
      <c r="G55"/>
      <c r="H55"/>
      <c r="I55"/>
      <c r="J55"/>
      <c r="K55"/>
      <c r="L55"/>
      <c r="M55"/>
      <c r="N55"/>
    </row>
    <row r="56" spans="6:14" s="2" customFormat="1" x14ac:dyDescent="0.25">
      <c r="F56"/>
      <c r="G56"/>
      <c r="H56"/>
      <c r="I56"/>
      <c r="J56"/>
      <c r="K56"/>
      <c r="L56"/>
      <c r="M56"/>
      <c r="N56"/>
    </row>
    <row r="57" spans="6:14" s="2" customFormat="1" x14ac:dyDescent="0.25">
      <c r="F57"/>
      <c r="G57"/>
      <c r="H57"/>
      <c r="I57"/>
      <c r="J57"/>
      <c r="K57"/>
      <c r="L57"/>
      <c r="M57"/>
      <c r="N57"/>
    </row>
    <row r="58" spans="6:14" s="2" customFormat="1" x14ac:dyDescent="0.25">
      <c r="F58"/>
      <c r="G58"/>
      <c r="H58"/>
      <c r="I58"/>
      <c r="J58"/>
      <c r="K58"/>
      <c r="L58"/>
      <c r="M58"/>
      <c r="N58"/>
    </row>
  </sheetData>
  <sheetProtection sheet="1" selectLockedCells="1"/>
  <mergeCells count="11">
    <mergeCell ref="J12:K12"/>
    <mergeCell ref="L12:M12"/>
    <mergeCell ref="A1:G1"/>
    <mergeCell ref="B7:I10"/>
    <mergeCell ref="A12:A13"/>
    <mergeCell ref="B4:G4"/>
    <mergeCell ref="B5:G5"/>
    <mergeCell ref="B12:C12"/>
    <mergeCell ref="D12:E12"/>
    <mergeCell ref="F12:G12"/>
    <mergeCell ref="H12:I12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5"/>
  <sheetViews>
    <sheetView zoomScale="85" zoomScaleNormal="85" workbookViewId="0">
      <selection activeCell="AA56" sqref="AA56"/>
    </sheetView>
  </sheetViews>
  <sheetFormatPr defaultColWidth="8.85546875" defaultRowHeight="15" x14ac:dyDescent="0.25"/>
  <cols>
    <col min="1" max="1" width="33.7109375" style="25" customWidth="1"/>
    <col min="2" max="2" width="7.85546875" style="25" customWidth="1"/>
    <col min="3" max="4" width="10.5703125" style="25" customWidth="1"/>
    <col min="5" max="6" width="10.140625" style="25" customWidth="1"/>
    <col min="7" max="11" width="9.7109375" style="25" customWidth="1"/>
    <col min="12" max="12" width="9.85546875" style="25" customWidth="1"/>
    <col min="13" max="13" width="8" style="25" customWidth="1"/>
    <col min="14" max="23" width="8.85546875" style="25"/>
    <col min="24" max="24" width="8.28515625" style="25" customWidth="1"/>
    <col min="25" max="29" width="8.85546875" style="25"/>
    <col min="30" max="30" width="10.42578125" style="25" bestFit="1" customWidth="1"/>
    <col min="31" max="16384" width="8.85546875" style="25"/>
  </cols>
  <sheetData>
    <row r="1" spans="1:36" x14ac:dyDescent="0.25">
      <c r="A1" s="23" t="s">
        <v>1</v>
      </c>
      <c r="B1" s="23"/>
      <c r="C1" s="127"/>
      <c r="D1" s="127"/>
      <c r="E1" s="127"/>
      <c r="F1" s="127"/>
      <c r="G1" s="127"/>
      <c r="H1" s="127"/>
      <c r="I1" s="127"/>
      <c r="J1" s="24"/>
      <c r="K1" s="24"/>
    </row>
    <row r="2" spans="1:36" x14ac:dyDescent="0.25">
      <c r="A2" s="23"/>
      <c r="B2" s="23"/>
    </row>
    <row r="3" spans="1:36" x14ac:dyDescent="0.25">
      <c r="A3" s="26"/>
      <c r="B3" s="26"/>
      <c r="C3" s="131" t="s">
        <v>18</v>
      </c>
      <c r="D3" s="132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</row>
    <row r="4" spans="1:36" x14ac:dyDescent="0.25">
      <c r="B4" s="23">
        <v>2.1</v>
      </c>
      <c r="C4" s="134" t="s">
        <v>13</v>
      </c>
      <c r="D4" s="134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</row>
    <row r="5" spans="1:36" x14ac:dyDescent="0.25">
      <c r="B5" s="23">
        <v>2.2000000000000002</v>
      </c>
      <c r="C5" s="134" t="s">
        <v>15</v>
      </c>
      <c r="D5" s="134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</row>
    <row r="6" spans="1:36" x14ac:dyDescent="0.25">
      <c r="B6" s="23">
        <v>2.2999999999999998</v>
      </c>
      <c r="C6" s="146" t="s">
        <v>14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</row>
    <row r="7" spans="1:36" x14ac:dyDescent="0.25">
      <c r="B7" s="23">
        <v>2.4</v>
      </c>
      <c r="C7" s="134" t="s">
        <v>16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</row>
    <row r="8" spans="1:36" x14ac:dyDescent="0.25">
      <c r="B8" s="23">
        <v>2.5</v>
      </c>
      <c r="C8" s="134" t="s">
        <v>17</v>
      </c>
      <c r="D8" s="134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</row>
    <row r="9" spans="1:36" x14ac:dyDescent="0.25">
      <c r="C9" s="27"/>
      <c r="D9" s="27"/>
      <c r="E9" s="27"/>
      <c r="F9" s="27"/>
      <c r="G9" s="27"/>
      <c r="H9" s="27"/>
      <c r="I9" s="27"/>
      <c r="J9" s="27"/>
      <c r="K9" s="27"/>
      <c r="L9" s="27"/>
      <c r="M9" s="38"/>
      <c r="N9" s="27"/>
      <c r="O9" s="27"/>
      <c r="P9" s="27"/>
      <c r="Q9" s="27"/>
      <c r="R9" s="27"/>
      <c r="S9" s="27"/>
      <c r="T9" s="27"/>
      <c r="U9" s="27"/>
      <c r="V9" s="27"/>
      <c r="W9" s="27"/>
      <c r="X9" s="38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6" x14ac:dyDescent="0.25"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38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6" x14ac:dyDescent="0.25">
      <c r="A11" s="128" t="s">
        <v>2</v>
      </c>
      <c r="B11" s="75"/>
      <c r="C11" s="141" t="str">
        <f>APOT1!B30</f>
        <v>July</v>
      </c>
      <c r="D11" s="142"/>
      <c r="E11" s="142"/>
      <c r="F11" s="142"/>
      <c r="G11" s="142"/>
      <c r="H11" s="142"/>
      <c r="I11" s="142"/>
      <c r="J11" s="142"/>
      <c r="K11" s="142"/>
      <c r="L11" s="142"/>
      <c r="M11" s="76"/>
      <c r="N11" s="135" t="str">
        <f>APOT1!C30</f>
        <v>August</v>
      </c>
      <c r="O11" s="136"/>
      <c r="P11" s="136"/>
      <c r="Q11" s="136"/>
      <c r="R11" s="136"/>
      <c r="S11" s="136"/>
      <c r="T11" s="136"/>
      <c r="U11" s="136"/>
      <c r="V11" s="136"/>
      <c r="W11" s="137"/>
      <c r="X11" s="77"/>
      <c r="Y11" s="138" t="str">
        <f>APOT1!D30</f>
        <v>September</v>
      </c>
      <c r="Z11" s="139"/>
      <c r="AA11" s="139"/>
      <c r="AB11" s="139"/>
      <c r="AC11" s="139"/>
      <c r="AD11" s="139"/>
      <c r="AE11" s="139"/>
      <c r="AF11" s="139"/>
      <c r="AG11" s="139"/>
      <c r="AH11" s="140"/>
      <c r="AI11" s="78"/>
      <c r="AJ11" s="78"/>
    </row>
    <row r="12" spans="1:36" x14ac:dyDescent="0.25">
      <c r="A12" s="129"/>
      <c r="B12" s="121" t="s">
        <v>27</v>
      </c>
      <c r="C12" s="142">
        <v>2.1</v>
      </c>
      <c r="D12" s="126"/>
      <c r="E12" s="143">
        <v>2.2000000000000002</v>
      </c>
      <c r="F12" s="126"/>
      <c r="G12" s="143">
        <v>2.2999999999999998</v>
      </c>
      <c r="H12" s="126"/>
      <c r="I12" s="143">
        <v>2.4</v>
      </c>
      <c r="J12" s="126"/>
      <c r="K12" s="143">
        <v>2.5</v>
      </c>
      <c r="L12" s="144"/>
      <c r="M12" s="123" t="s">
        <v>27</v>
      </c>
      <c r="N12" s="136">
        <v>2.1</v>
      </c>
      <c r="O12" s="126"/>
      <c r="P12" s="145">
        <v>2.2000000000000002</v>
      </c>
      <c r="Q12" s="126"/>
      <c r="R12" s="145">
        <v>2.2999999999999998</v>
      </c>
      <c r="S12" s="126"/>
      <c r="T12" s="145">
        <v>2.4</v>
      </c>
      <c r="U12" s="126"/>
      <c r="V12" s="145">
        <v>2.5</v>
      </c>
      <c r="W12" s="144"/>
      <c r="X12" s="123" t="s">
        <v>27</v>
      </c>
      <c r="Y12" s="139">
        <v>2.1</v>
      </c>
      <c r="Z12" s="126"/>
      <c r="AA12" s="125">
        <v>2.2000000000000002</v>
      </c>
      <c r="AB12" s="126"/>
      <c r="AC12" s="125">
        <v>2.2999999999999998</v>
      </c>
      <c r="AD12" s="126"/>
      <c r="AE12" s="125">
        <v>2.4</v>
      </c>
      <c r="AF12" s="126"/>
      <c r="AG12" s="125">
        <v>2.5</v>
      </c>
      <c r="AH12" s="144"/>
      <c r="AI12" s="78"/>
      <c r="AJ12" s="78"/>
    </row>
    <row r="13" spans="1:36" x14ac:dyDescent="0.25">
      <c r="A13" s="130"/>
      <c r="B13" s="122"/>
      <c r="C13" s="79" t="s">
        <v>11</v>
      </c>
      <c r="D13" s="80" t="s">
        <v>12</v>
      </c>
      <c r="E13" s="79" t="s">
        <v>11</v>
      </c>
      <c r="F13" s="80" t="s">
        <v>12</v>
      </c>
      <c r="G13" s="79" t="s">
        <v>11</v>
      </c>
      <c r="H13" s="80" t="s">
        <v>12</v>
      </c>
      <c r="I13" s="79" t="s">
        <v>11</v>
      </c>
      <c r="J13" s="80" t="s">
        <v>12</v>
      </c>
      <c r="K13" s="79" t="s">
        <v>11</v>
      </c>
      <c r="L13" s="103" t="s">
        <v>12</v>
      </c>
      <c r="M13" s="124"/>
      <c r="N13" s="79" t="s">
        <v>11</v>
      </c>
      <c r="O13" s="80" t="s">
        <v>12</v>
      </c>
      <c r="P13" s="79" t="s">
        <v>11</v>
      </c>
      <c r="Q13" s="80" t="s">
        <v>12</v>
      </c>
      <c r="R13" s="79" t="s">
        <v>11</v>
      </c>
      <c r="S13" s="80" t="s">
        <v>12</v>
      </c>
      <c r="T13" s="79" t="s">
        <v>11</v>
      </c>
      <c r="U13" s="80" t="s">
        <v>12</v>
      </c>
      <c r="V13" s="79" t="s">
        <v>11</v>
      </c>
      <c r="W13" s="79" t="s">
        <v>12</v>
      </c>
      <c r="X13" s="124"/>
      <c r="Y13" s="79" t="s">
        <v>11</v>
      </c>
      <c r="Z13" s="80" t="s">
        <v>12</v>
      </c>
      <c r="AA13" s="79" t="s">
        <v>11</v>
      </c>
      <c r="AB13" s="80" t="s">
        <v>12</v>
      </c>
      <c r="AC13" s="79" t="s">
        <v>11</v>
      </c>
      <c r="AD13" s="80" t="s">
        <v>12</v>
      </c>
      <c r="AE13" s="79" t="s">
        <v>11</v>
      </c>
      <c r="AF13" s="80" t="s">
        <v>12</v>
      </c>
      <c r="AG13" s="79" t="s">
        <v>11</v>
      </c>
      <c r="AH13" s="109" t="s">
        <v>12</v>
      </c>
      <c r="AI13" s="78"/>
      <c r="AJ13" s="78"/>
    </row>
    <row r="14" spans="1:36" x14ac:dyDescent="0.25">
      <c r="A14" s="45" t="s">
        <v>25</v>
      </c>
      <c r="B14" s="49">
        <f>APOT1!B14</f>
        <v>285</v>
      </c>
      <c r="C14" s="64">
        <v>277</v>
      </c>
      <c r="D14" s="48">
        <f>IF(B14 &gt; 0, C14 / B14, 0)</f>
        <v>0.97192982456140353</v>
      </c>
      <c r="E14" s="64">
        <v>6</v>
      </c>
      <c r="F14" s="48">
        <f>IF(B14 &gt; 0,E14 / B14, 0)</f>
        <v>2.1052631578947368E-2</v>
      </c>
      <c r="G14" s="64">
        <v>2</v>
      </c>
      <c r="H14" s="48">
        <f>IF($B14 &gt; 0,G14 / $B14, 0)</f>
        <v>7.0175438596491229E-3</v>
      </c>
      <c r="I14" s="47">
        <v>0</v>
      </c>
      <c r="J14" s="48">
        <f>IF($B14 &gt; 0,I14 / $B14, 0)</f>
        <v>0</v>
      </c>
      <c r="K14" s="47">
        <v>0</v>
      </c>
      <c r="L14" s="107">
        <f>IF($B14 &gt; 0,K14 / $B14, 0)</f>
        <v>0</v>
      </c>
      <c r="M14" s="104">
        <f>APOT1!D14</f>
        <v>275</v>
      </c>
      <c r="N14" s="64">
        <v>270</v>
      </c>
      <c r="O14" s="48">
        <f t="shared" ref="O14:O19" si="0" xml:space="preserve"> IF(M14 &gt; 0, N14 / M14, 0)</f>
        <v>0.98181818181818181</v>
      </c>
      <c r="P14" s="64">
        <v>5</v>
      </c>
      <c r="Q14" s="48">
        <f t="shared" ref="Q14:Q20" si="1">IF(M14 &gt; 0, P14 / M14, 0)</f>
        <v>1.8181818181818181E-2</v>
      </c>
      <c r="R14" s="64">
        <v>0</v>
      </c>
      <c r="S14" s="48">
        <f>IF($M14 &gt; 0, R14 / $M14, 0)</f>
        <v>0</v>
      </c>
      <c r="T14" s="47">
        <v>0</v>
      </c>
      <c r="U14" s="48">
        <f t="shared" ref="S14:W20" si="2">IF($M14 &gt; 0, T14 / $M14, 0)</f>
        <v>0</v>
      </c>
      <c r="V14" s="47">
        <v>0</v>
      </c>
      <c r="W14" s="48">
        <f t="shared" si="2"/>
        <v>0</v>
      </c>
      <c r="X14" s="57">
        <f>APOT1!F14</f>
        <v>275</v>
      </c>
      <c r="Y14" s="64">
        <v>273</v>
      </c>
      <c r="Z14" s="61">
        <f>IF(X14 &gt; 0, Y14 / X14, 0)</f>
        <v>0.99272727272727268</v>
      </c>
      <c r="AA14" s="64">
        <v>1</v>
      </c>
      <c r="AB14" s="61">
        <f>IF(Y14 &gt; 0, AA14/Y14, 0)</f>
        <v>3.663003663003663E-3</v>
      </c>
      <c r="AC14" s="64">
        <v>0</v>
      </c>
      <c r="AD14" s="61">
        <f>IF($X14 &gt; 0, AC14 / $X14, 0)</f>
        <v>0</v>
      </c>
      <c r="AE14" s="47">
        <v>0</v>
      </c>
      <c r="AF14" s="30">
        <v>3.6363636363636364E-3</v>
      </c>
      <c r="AG14" s="47">
        <v>1</v>
      </c>
      <c r="AH14" s="110">
        <f>IF($X14 &gt; 0, AG14 / $X14, 0)</f>
        <v>3.6363636363636364E-3</v>
      </c>
    </row>
    <row r="15" spans="1:36" x14ac:dyDescent="0.25">
      <c r="A15" s="45" t="s">
        <v>20</v>
      </c>
      <c r="B15" s="50">
        <f>APOT1!B15</f>
        <v>25</v>
      </c>
      <c r="C15" s="64">
        <v>25</v>
      </c>
      <c r="D15" s="48">
        <f t="shared" ref="D15:D20" si="3">IF(B15 &gt; 0, C15 / B15, 0)</f>
        <v>1</v>
      </c>
      <c r="E15" s="64">
        <v>0</v>
      </c>
      <c r="F15" s="48">
        <f t="shared" ref="F15:F20" si="4">IF(B15 &gt; 0,E15 / B15, 0)</f>
        <v>0</v>
      </c>
      <c r="G15" s="64">
        <v>0</v>
      </c>
      <c r="H15" s="48">
        <f t="shared" ref="H15:L20" si="5">IF($B15 &gt; 0,G15 / $B15, 0)</f>
        <v>0</v>
      </c>
      <c r="I15" s="47">
        <v>0</v>
      </c>
      <c r="J15" s="48">
        <f t="shared" si="5"/>
        <v>0</v>
      </c>
      <c r="K15" s="47">
        <v>0</v>
      </c>
      <c r="L15" s="108">
        <f t="shared" si="5"/>
        <v>0</v>
      </c>
      <c r="M15" s="105">
        <f>APOT1!D15</f>
        <v>22</v>
      </c>
      <c r="N15" s="64">
        <v>21</v>
      </c>
      <c r="O15" s="48">
        <f t="shared" si="0"/>
        <v>0.95454545454545459</v>
      </c>
      <c r="P15" s="64">
        <v>0</v>
      </c>
      <c r="Q15" s="48">
        <f t="shared" si="1"/>
        <v>0</v>
      </c>
      <c r="R15" s="64">
        <v>1</v>
      </c>
      <c r="S15" s="48">
        <f t="shared" si="2"/>
        <v>4.5454545454545456E-2</v>
      </c>
      <c r="T15" s="47">
        <v>0</v>
      </c>
      <c r="U15" s="48">
        <f t="shared" si="2"/>
        <v>0</v>
      </c>
      <c r="V15" s="47">
        <v>0</v>
      </c>
      <c r="W15" s="48">
        <f t="shared" si="2"/>
        <v>0</v>
      </c>
      <c r="X15" s="58">
        <f>APOT1!F15</f>
        <v>21</v>
      </c>
      <c r="Y15" s="64">
        <v>21</v>
      </c>
      <c r="Z15" s="61">
        <f t="shared" ref="Z15:Z20" si="6">IF(X15 &gt; 0, Y15 / X15, 0)</f>
        <v>1</v>
      </c>
      <c r="AA15" s="64">
        <v>0</v>
      </c>
      <c r="AB15" s="61">
        <f t="shared" ref="AB15:AB20" si="7">IF(Y15 &gt; 0, AA15/Y15, 0)</f>
        <v>0</v>
      </c>
      <c r="AC15" s="64">
        <v>0</v>
      </c>
      <c r="AD15" s="61">
        <f t="shared" ref="AD15:AH20" si="8">IF($X15 &gt; 0, AC15 / $X15, 0)</f>
        <v>0</v>
      </c>
      <c r="AE15" s="47">
        <v>0</v>
      </c>
      <c r="AF15" s="30">
        <v>0</v>
      </c>
      <c r="AG15" s="47">
        <v>0</v>
      </c>
      <c r="AH15" s="110">
        <f t="shared" si="8"/>
        <v>0</v>
      </c>
    </row>
    <row r="16" spans="1:36" x14ac:dyDescent="0.25">
      <c r="A16" s="45" t="s">
        <v>21</v>
      </c>
      <c r="B16" s="51">
        <f>APOT1!B16</f>
        <v>210</v>
      </c>
      <c r="C16" s="64">
        <v>208</v>
      </c>
      <c r="D16" s="48">
        <f t="shared" si="3"/>
        <v>0.99047619047619051</v>
      </c>
      <c r="E16" s="64">
        <v>1</v>
      </c>
      <c r="F16" s="48">
        <f t="shared" si="4"/>
        <v>4.7619047619047623E-3</v>
      </c>
      <c r="G16" s="64">
        <v>1</v>
      </c>
      <c r="H16" s="48">
        <f t="shared" si="5"/>
        <v>4.7619047619047623E-3</v>
      </c>
      <c r="I16" s="47">
        <v>0</v>
      </c>
      <c r="J16" s="48">
        <f t="shared" si="5"/>
        <v>0</v>
      </c>
      <c r="K16" s="47">
        <v>0</v>
      </c>
      <c r="L16" s="108">
        <f t="shared" si="5"/>
        <v>0</v>
      </c>
      <c r="M16" s="106">
        <f>APOT1!D16</f>
        <v>200</v>
      </c>
      <c r="N16" s="64">
        <v>197</v>
      </c>
      <c r="O16" s="48">
        <f t="shared" si="0"/>
        <v>0.98499999999999999</v>
      </c>
      <c r="P16" s="64">
        <v>0</v>
      </c>
      <c r="Q16" s="48">
        <f t="shared" si="1"/>
        <v>0</v>
      </c>
      <c r="R16" s="64">
        <v>2</v>
      </c>
      <c r="S16" s="48">
        <f t="shared" si="2"/>
        <v>0.01</v>
      </c>
      <c r="T16" s="47">
        <v>1</v>
      </c>
      <c r="U16" s="48">
        <f t="shared" si="2"/>
        <v>5.0000000000000001E-3</v>
      </c>
      <c r="V16" s="47">
        <v>0</v>
      </c>
      <c r="W16" s="48">
        <f t="shared" si="2"/>
        <v>0</v>
      </c>
      <c r="X16" s="59">
        <f>APOT1!F16</f>
        <v>188</v>
      </c>
      <c r="Y16" s="64">
        <v>186</v>
      </c>
      <c r="Z16" s="61">
        <f t="shared" si="6"/>
        <v>0.98936170212765961</v>
      </c>
      <c r="AA16" s="64">
        <v>2</v>
      </c>
      <c r="AB16" s="61">
        <f t="shared" si="7"/>
        <v>1.0752688172043012E-2</v>
      </c>
      <c r="AC16" s="64">
        <v>0</v>
      </c>
      <c r="AD16" s="61">
        <f t="shared" si="8"/>
        <v>0</v>
      </c>
      <c r="AE16" s="47">
        <v>0</v>
      </c>
      <c r="AF16" s="30">
        <v>0</v>
      </c>
      <c r="AG16" s="47">
        <v>0</v>
      </c>
      <c r="AH16" s="110">
        <f t="shared" si="8"/>
        <v>0</v>
      </c>
    </row>
    <row r="17" spans="1:34" x14ac:dyDescent="0.25">
      <c r="A17" s="45" t="s">
        <v>22</v>
      </c>
      <c r="B17" s="51">
        <f>APOT1!B17</f>
        <v>119</v>
      </c>
      <c r="C17" s="64">
        <v>119</v>
      </c>
      <c r="D17" s="48">
        <f t="shared" si="3"/>
        <v>1</v>
      </c>
      <c r="E17" s="64">
        <v>0</v>
      </c>
      <c r="F17" s="48">
        <f t="shared" si="4"/>
        <v>0</v>
      </c>
      <c r="G17" s="64">
        <v>0</v>
      </c>
      <c r="H17" s="48">
        <f t="shared" si="5"/>
        <v>0</v>
      </c>
      <c r="I17" s="47">
        <v>0</v>
      </c>
      <c r="J17" s="48">
        <f t="shared" si="5"/>
        <v>0</v>
      </c>
      <c r="K17" s="47">
        <v>0</v>
      </c>
      <c r="L17" s="108">
        <f t="shared" si="5"/>
        <v>0</v>
      </c>
      <c r="M17" s="106">
        <f>APOT1!D17</f>
        <v>177</v>
      </c>
      <c r="N17" s="64">
        <v>175</v>
      </c>
      <c r="O17" s="48">
        <f t="shared" si="0"/>
        <v>0.98870056497175141</v>
      </c>
      <c r="P17" s="64">
        <v>0</v>
      </c>
      <c r="Q17" s="48">
        <f t="shared" si="1"/>
        <v>0</v>
      </c>
      <c r="R17" s="64">
        <v>1</v>
      </c>
      <c r="S17" s="48">
        <f t="shared" si="2"/>
        <v>5.6497175141242938E-3</v>
      </c>
      <c r="T17" s="47">
        <v>1</v>
      </c>
      <c r="U17" s="48">
        <f t="shared" si="2"/>
        <v>5.6497175141242938E-3</v>
      </c>
      <c r="V17" s="47">
        <v>0</v>
      </c>
      <c r="W17" s="48">
        <f t="shared" si="2"/>
        <v>0</v>
      </c>
      <c r="X17" s="59">
        <f>APOT1!F17</f>
        <v>113</v>
      </c>
      <c r="Y17" s="64">
        <v>113</v>
      </c>
      <c r="Z17" s="61">
        <f t="shared" si="6"/>
        <v>1</v>
      </c>
      <c r="AA17" s="64">
        <v>0</v>
      </c>
      <c r="AB17" s="61">
        <f t="shared" si="7"/>
        <v>0</v>
      </c>
      <c r="AC17" s="64">
        <v>0</v>
      </c>
      <c r="AD17" s="61">
        <f t="shared" si="8"/>
        <v>0</v>
      </c>
      <c r="AE17" s="47">
        <v>0</v>
      </c>
      <c r="AF17" s="30">
        <v>0</v>
      </c>
      <c r="AG17" s="47">
        <v>0</v>
      </c>
      <c r="AH17" s="110">
        <f t="shared" si="8"/>
        <v>0</v>
      </c>
    </row>
    <row r="18" spans="1:34" x14ac:dyDescent="0.25">
      <c r="A18" s="45" t="s">
        <v>23</v>
      </c>
      <c r="B18" s="51">
        <f>APOT1!B18</f>
        <v>665</v>
      </c>
      <c r="C18" s="64">
        <v>662</v>
      </c>
      <c r="D18" s="48">
        <f t="shared" si="3"/>
        <v>0.99548872180451131</v>
      </c>
      <c r="E18" s="64">
        <v>3</v>
      </c>
      <c r="F18" s="48">
        <f t="shared" si="4"/>
        <v>4.5112781954887221E-3</v>
      </c>
      <c r="G18" s="64">
        <v>0</v>
      </c>
      <c r="H18" s="48">
        <f t="shared" si="5"/>
        <v>0</v>
      </c>
      <c r="I18" s="47">
        <v>0</v>
      </c>
      <c r="J18" s="48">
        <f t="shared" si="5"/>
        <v>0</v>
      </c>
      <c r="K18" s="47">
        <v>0</v>
      </c>
      <c r="L18" s="108">
        <f t="shared" si="5"/>
        <v>0</v>
      </c>
      <c r="M18" s="106">
        <f>APOT1!D18</f>
        <v>637</v>
      </c>
      <c r="N18" s="64">
        <v>631</v>
      </c>
      <c r="O18" s="48">
        <f t="shared" si="0"/>
        <v>0.99058084772370492</v>
      </c>
      <c r="P18" s="64">
        <v>3</v>
      </c>
      <c r="Q18" s="48">
        <f t="shared" si="1"/>
        <v>4.7095761381475663E-3</v>
      </c>
      <c r="R18" s="64">
        <v>0</v>
      </c>
      <c r="S18" s="48">
        <f t="shared" si="2"/>
        <v>0</v>
      </c>
      <c r="T18" s="47">
        <v>1</v>
      </c>
      <c r="U18" s="48">
        <f t="shared" si="2"/>
        <v>1.5698587127158557E-3</v>
      </c>
      <c r="V18" s="47">
        <v>0</v>
      </c>
      <c r="W18" s="48">
        <f t="shared" si="2"/>
        <v>0</v>
      </c>
      <c r="X18" s="59">
        <f>APOT1!F18</f>
        <v>595</v>
      </c>
      <c r="Y18" s="64">
        <v>595</v>
      </c>
      <c r="Z18" s="61">
        <f t="shared" si="6"/>
        <v>1</v>
      </c>
      <c r="AA18" s="64">
        <v>0</v>
      </c>
      <c r="AB18" s="61">
        <f t="shared" si="7"/>
        <v>0</v>
      </c>
      <c r="AC18" s="64">
        <v>0</v>
      </c>
      <c r="AD18" s="61">
        <f t="shared" si="8"/>
        <v>0</v>
      </c>
      <c r="AE18" s="47">
        <v>0</v>
      </c>
      <c r="AF18" s="30">
        <v>0</v>
      </c>
      <c r="AG18" s="47">
        <v>0</v>
      </c>
      <c r="AH18" s="110">
        <f t="shared" si="8"/>
        <v>0</v>
      </c>
    </row>
    <row r="19" spans="1:34" x14ac:dyDescent="0.25">
      <c r="A19" s="45" t="s">
        <v>28</v>
      </c>
      <c r="B19" s="51">
        <f>APOT1!B19</f>
        <v>127</v>
      </c>
      <c r="C19" s="64">
        <v>126</v>
      </c>
      <c r="D19" s="48">
        <f t="shared" si="3"/>
        <v>0.99212598425196852</v>
      </c>
      <c r="E19" s="64">
        <v>1</v>
      </c>
      <c r="F19" s="48">
        <f t="shared" si="4"/>
        <v>7.874015748031496E-3</v>
      </c>
      <c r="G19" s="64">
        <v>0</v>
      </c>
      <c r="H19" s="48">
        <f t="shared" si="5"/>
        <v>0</v>
      </c>
      <c r="I19" s="47">
        <v>0</v>
      </c>
      <c r="J19" s="48">
        <f t="shared" si="5"/>
        <v>0</v>
      </c>
      <c r="K19" s="47">
        <v>0</v>
      </c>
      <c r="L19" s="108">
        <f t="shared" si="5"/>
        <v>0</v>
      </c>
      <c r="M19" s="106">
        <f>APOT1!D19</f>
        <v>150</v>
      </c>
      <c r="N19" s="64">
        <v>149</v>
      </c>
      <c r="O19" s="48">
        <f t="shared" si="0"/>
        <v>0.99333333333333329</v>
      </c>
      <c r="P19" s="64">
        <v>1</v>
      </c>
      <c r="Q19" s="48">
        <f t="shared" si="1"/>
        <v>6.6666666666666671E-3</v>
      </c>
      <c r="R19" s="64">
        <v>0</v>
      </c>
      <c r="S19" s="48">
        <f t="shared" si="2"/>
        <v>0</v>
      </c>
      <c r="T19" s="47">
        <v>0</v>
      </c>
      <c r="U19" s="48">
        <f t="shared" si="2"/>
        <v>0</v>
      </c>
      <c r="V19" s="47">
        <v>0</v>
      </c>
      <c r="W19" s="48">
        <f t="shared" si="2"/>
        <v>0</v>
      </c>
      <c r="X19" s="59">
        <f>APOT1!F19</f>
        <v>123</v>
      </c>
      <c r="Y19" s="64">
        <v>123</v>
      </c>
      <c r="Z19" s="61">
        <f t="shared" si="6"/>
        <v>1</v>
      </c>
      <c r="AA19" s="64">
        <v>0</v>
      </c>
      <c r="AB19" s="61">
        <f t="shared" si="7"/>
        <v>0</v>
      </c>
      <c r="AC19" s="64">
        <v>0</v>
      </c>
      <c r="AD19" s="61">
        <f t="shared" si="8"/>
        <v>0</v>
      </c>
      <c r="AE19" s="47">
        <v>0</v>
      </c>
      <c r="AF19" s="30">
        <v>0</v>
      </c>
      <c r="AG19" s="47">
        <v>0</v>
      </c>
      <c r="AH19" s="110">
        <f t="shared" si="8"/>
        <v>0</v>
      </c>
    </row>
    <row r="20" spans="1:34" x14ac:dyDescent="0.25">
      <c r="A20" s="45" t="s">
        <v>24</v>
      </c>
      <c r="B20" s="63">
        <f>APOT1!B20</f>
        <v>161</v>
      </c>
      <c r="C20" s="64">
        <v>160</v>
      </c>
      <c r="D20" s="48">
        <f t="shared" si="3"/>
        <v>0.99378881987577639</v>
      </c>
      <c r="E20" s="64">
        <v>1</v>
      </c>
      <c r="F20" s="48">
        <f t="shared" si="4"/>
        <v>6.2111801242236021E-3</v>
      </c>
      <c r="G20" s="64">
        <v>0</v>
      </c>
      <c r="H20" s="48">
        <f t="shared" si="5"/>
        <v>0</v>
      </c>
      <c r="I20" s="47">
        <v>0</v>
      </c>
      <c r="J20" s="48">
        <f t="shared" si="5"/>
        <v>0</v>
      </c>
      <c r="K20" s="47">
        <v>0</v>
      </c>
      <c r="L20" s="108">
        <f t="shared" si="5"/>
        <v>0</v>
      </c>
      <c r="M20" s="62">
        <f>APOT1!D20</f>
        <v>166</v>
      </c>
      <c r="N20" s="64">
        <v>164</v>
      </c>
      <c r="O20" s="48">
        <f>IF(M20 &gt; 0, N20/M20, 0)</f>
        <v>0.98795180722891562</v>
      </c>
      <c r="P20" s="64">
        <v>2</v>
      </c>
      <c r="Q20" s="48">
        <f t="shared" si="1"/>
        <v>1.2048192771084338E-2</v>
      </c>
      <c r="R20" s="64">
        <v>0</v>
      </c>
      <c r="S20" s="48">
        <f t="shared" si="2"/>
        <v>0</v>
      </c>
      <c r="T20" s="47">
        <v>0</v>
      </c>
      <c r="U20" s="48">
        <f t="shared" si="2"/>
        <v>0</v>
      </c>
      <c r="V20" s="47">
        <v>0</v>
      </c>
      <c r="W20" s="48">
        <f t="shared" si="2"/>
        <v>0</v>
      </c>
      <c r="X20" s="59">
        <f>APOT1!F20</f>
        <v>140</v>
      </c>
      <c r="Y20" s="64">
        <v>139</v>
      </c>
      <c r="Z20" s="61">
        <f t="shared" si="6"/>
        <v>0.99285714285714288</v>
      </c>
      <c r="AA20" s="64">
        <v>1</v>
      </c>
      <c r="AB20" s="61">
        <f t="shared" si="7"/>
        <v>7.1942446043165471E-3</v>
      </c>
      <c r="AC20" s="64">
        <v>0</v>
      </c>
      <c r="AD20" s="61">
        <f t="shared" si="8"/>
        <v>0</v>
      </c>
      <c r="AE20" s="47">
        <v>0</v>
      </c>
      <c r="AF20" s="30">
        <v>0</v>
      </c>
      <c r="AG20" s="47">
        <v>0</v>
      </c>
      <c r="AH20" s="110">
        <f t="shared" si="8"/>
        <v>0</v>
      </c>
    </row>
    <row r="21" spans="1:34" x14ac:dyDescent="0.25">
      <c r="A21" s="28"/>
      <c r="B21" s="52"/>
      <c r="C21" s="29"/>
      <c r="D21" s="30"/>
      <c r="E21" s="46"/>
      <c r="F21" s="30"/>
      <c r="G21" s="47"/>
      <c r="H21" s="30"/>
      <c r="I21" s="46"/>
      <c r="J21" s="30"/>
      <c r="K21" s="46"/>
      <c r="L21" s="31"/>
      <c r="M21" s="30"/>
      <c r="N21" s="47"/>
      <c r="O21" s="30"/>
      <c r="P21" s="46"/>
      <c r="Q21" s="30"/>
      <c r="R21" s="46"/>
      <c r="S21" s="30"/>
      <c r="T21" s="46"/>
      <c r="U21" s="30"/>
      <c r="V21" s="46"/>
      <c r="W21" s="31"/>
      <c r="X21" s="30"/>
      <c r="Y21" s="47"/>
      <c r="Z21" s="30"/>
      <c r="AA21" s="47"/>
      <c r="AB21" s="30"/>
      <c r="AC21" s="29"/>
      <c r="AD21" s="30"/>
      <c r="AE21" s="29"/>
      <c r="AF21" s="30"/>
      <c r="AG21" s="29"/>
      <c r="AH21" s="31"/>
    </row>
    <row r="22" spans="1:34" x14ac:dyDescent="0.25">
      <c r="A22" s="32"/>
      <c r="B22" s="53"/>
      <c r="C22" s="33"/>
      <c r="D22" s="34"/>
      <c r="E22" s="33"/>
      <c r="F22" s="34"/>
      <c r="G22" s="60"/>
      <c r="H22" s="34"/>
      <c r="I22" s="33"/>
      <c r="J22" s="34"/>
      <c r="K22" s="33"/>
      <c r="L22" s="35"/>
      <c r="M22" s="34"/>
      <c r="N22" s="33"/>
      <c r="O22" s="34"/>
      <c r="P22" s="33"/>
      <c r="Q22" s="34"/>
      <c r="R22" s="33"/>
      <c r="S22" s="34"/>
      <c r="T22" s="33"/>
      <c r="U22" s="34"/>
      <c r="V22" s="33"/>
      <c r="W22" s="35"/>
      <c r="X22" s="34"/>
      <c r="Y22" s="60"/>
      <c r="Z22" s="34"/>
      <c r="AA22" s="60"/>
      <c r="AB22" s="34"/>
      <c r="AC22" s="33"/>
      <c r="AD22" s="34"/>
      <c r="AE22" s="33"/>
      <c r="AF22" s="34"/>
      <c r="AG22" s="33"/>
      <c r="AH22" s="35"/>
    </row>
    <row r="23" spans="1:34" s="36" customFormat="1" x14ac:dyDescent="0.25"/>
    <row r="24" spans="1:34" s="36" customFormat="1" x14ac:dyDescent="0.25"/>
    <row r="25" spans="1:34" s="36" customFormat="1" x14ac:dyDescent="0.25"/>
    <row r="26" spans="1:34" s="36" customFormat="1" x14ac:dyDescent="0.25"/>
    <row r="27" spans="1:34" s="36" customFormat="1" x14ac:dyDescent="0.25"/>
    <row r="28" spans="1:34" s="36" customFormat="1" x14ac:dyDescent="0.25"/>
    <row r="29" spans="1:34" s="36" customFormat="1" x14ac:dyDescent="0.25"/>
    <row r="30" spans="1:34" s="36" customFormat="1" x14ac:dyDescent="0.25"/>
    <row r="31" spans="1:34" s="36" customFormat="1" x14ac:dyDescent="0.25"/>
    <row r="32" spans="1:34" s="36" customFormat="1" x14ac:dyDescent="0.25"/>
    <row r="33" s="36" customFormat="1" x14ac:dyDescent="0.25"/>
    <row r="34" s="36" customFormat="1" x14ac:dyDescent="0.25"/>
    <row r="35" s="36" customFormat="1" x14ac:dyDescent="0.25"/>
    <row r="36" s="36" customFormat="1" x14ac:dyDescent="0.25"/>
    <row r="37" s="36" customFormat="1" x14ac:dyDescent="0.25"/>
    <row r="38" s="36" customFormat="1" x14ac:dyDescent="0.25"/>
    <row r="39" s="36" customFormat="1" x14ac:dyDescent="0.25"/>
    <row r="40" s="36" customFormat="1" x14ac:dyDescent="0.25"/>
    <row r="41" s="36" customFormat="1" x14ac:dyDescent="0.25"/>
    <row r="42" s="36" customFormat="1" x14ac:dyDescent="0.25"/>
    <row r="43" s="36" customFormat="1" x14ac:dyDescent="0.25"/>
    <row r="44" s="36" customFormat="1" x14ac:dyDescent="0.25"/>
    <row r="45" s="36" customFormat="1" x14ac:dyDescent="0.25"/>
    <row r="46" s="36" customFormat="1" x14ac:dyDescent="0.25"/>
    <row r="47" s="36" customFormat="1" x14ac:dyDescent="0.25"/>
    <row r="48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</sheetData>
  <sheetProtection selectLockedCells="1"/>
  <mergeCells count="29">
    <mergeCell ref="C7:AJ7"/>
    <mergeCell ref="C6:AI6"/>
    <mergeCell ref="R12:S12"/>
    <mergeCell ref="T12:U12"/>
    <mergeCell ref="V12:W12"/>
    <mergeCell ref="Y12:Z12"/>
    <mergeCell ref="AA12:AB12"/>
    <mergeCell ref="AG12:AH12"/>
    <mergeCell ref="C1:I1"/>
    <mergeCell ref="A11:A13"/>
    <mergeCell ref="C3:AJ3"/>
    <mergeCell ref="C5:AJ5"/>
    <mergeCell ref="C8:AJ8"/>
    <mergeCell ref="C4:AJ4"/>
    <mergeCell ref="N11:W11"/>
    <mergeCell ref="Y11:AH11"/>
    <mergeCell ref="C11:L11"/>
    <mergeCell ref="C12:D12"/>
    <mergeCell ref="E12:F12"/>
    <mergeCell ref="G12:H12"/>
    <mergeCell ref="I12:J12"/>
    <mergeCell ref="K12:L12"/>
    <mergeCell ref="N12:O12"/>
    <mergeCell ref="P12:Q12"/>
    <mergeCell ref="B12:B13"/>
    <mergeCell ref="M12:M13"/>
    <mergeCell ref="X12:X13"/>
    <mergeCell ref="AC12:AD12"/>
    <mergeCell ref="AE12:AF12"/>
  </mergeCells>
  <pageMargins left="0.7" right="0.7" top="0.75" bottom="0.75" header="0.3" footer="0.3"/>
  <pageSetup scale="34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APOT1</vt:lpstr>
      <vt:lpstr>APOT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Bruce</dc:creator>
  <cp:lastModifiedBy>Nicole Mobley</cp:lastModifiedBy>
  <cp:lastPrinted>2019-10-31T14:04:56Z</cp:lastPrinted>
  <dcterms:created xsi:type="dcterms:W3CDTF">2017-04-12T22:59:34Z</dcterms:created>
  <dcterms:modified xsi:type="dcterms:W3CDTF">2022-08-02T20:33:24Z</dcterms:modified>
</cp:coreProperties>
</file>